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Non-domestic users " sheetId="4" r:id="rId1"/>
    <sheet name="Company details" sheetId="1" r:id="rId2"/>
    <sheet name="Graph" sheetId="3" r:id="rId3"/>
  </sheets>
  <definedNames>
    <definedName name="_xlnm._FilterDatabase" localSheetId="1" hidden="1">'Company details'!$A$1:$D$76</definedName>
  </definedNames>
  <calcPr calcId="124519"/>
  <pivotCaches>
    <pivotCache cacheId="8" r:id="rId4"/>
  </pivotCaches>
</workbook>
</file>

<file path=xl/calcChain.xml><?xml version="1.0" encoding="utf-8"?>
<calcChain xmlns="http://schemas.openxmlformats.org/spreadsheetml/2006/main">
  <c r="C3" i="3"/>
  <c r="C4"/>
  <c r="C5"/>
  <c r="C6"/>
  <c r="C7"/>
  <c r="C8"/>
  <c r="C9"/>
  <c r="C10"/>
  <c r="C11"/>
  <c r="C12"/>
  <c r="C13"/>
  <c r="C14"/>
  <c r="C15"/>
  <c r="C16"/>
  <c r="C2"/>
  <c r="D10" i="4" l="1"/>
  <c r="D17"/>
  <c r="D11"/>
  <c r="D19"/>
  <c r="D8"/>
  <c r="D15"/>
  <c r="D13"/>
  <c r="D12"/>
  <c r="D20"/>
  <c r="D5"/>
  <c r="D6"/>
  <c r="D9"/>
  <c r="D7"/>
  <c r="D14"/>
  <c r="D18"/>
  <c r="D16"/>
  <c r="D21" l="1"/>
  <c r="D22" s="1"/>
</calcChain>
</file>

<file path=xl/sharedStrings.xml><?xml version="1.0" encoding="utf-8"?>
<sst xmlns="http://schemas.openxmlformats.org/spreadsheetml/2006/main" count="267" uniqueCount="150">
  <si>
    <t>CompanyName</t>
  </si>
  <si>
    <t>Rober F duff and co</t>
  </si>
  <si>
    <t>Gents hair dresser</t>
  </si>
  <si>
    <t>VG-Premier</t>
  </si>
  <si>
    <t>Post office</t>
  </si>
  <si>
    <t>AQUATHERMA LTD</t>
  </si>
  <si>
    <t>Bay Grocers</t>
  </si>
  <si>
    <t>Newsacent and stationer</t>
  </si>
  <si>
    <t>Andrea's</t>
  </si>
  <si>
    <t>Cumbrea holiday apartment</t>
  </si>
  <si>
    <t>Spic island</t>
  </si>
  <si>
    <t>Family amusment centre</t>
  </si>
  <si>
    <t>On you bike</t>
  </si>
  <si>
    <t>Thomson and Co</t>
  </si>
  <si>
    <t>all seasons</t>
  </si>
  <si>
    <t>Royal mail</t>
  </si>
  <si>
    <t>churchills</t>
  </si>
  <si>
    <t>Ken dalton</t>
  </si>
  <si>
    <t>Bank of scotland</t>
  </si>
  <si>
    <t>K1vle*****</t>
  </si>
  <si>
    <t>The cumbrea bristo</t>
  </si>
  <si>
    <t>The beauty day spa</t>
  </si>
  <si>
    <t>cycles toy shop</t>
  </si>
  <si>
    <t>The cumbrea card and gift shop</t>
  </si>
  <si>
    <t>seawind shop</t>
  </si>
  <si>
    <t>The wedge</t>
  </si>
  <si>
    <t>MACLACHLAN'S FAMILY BUTCHERS LTD</t>
  </si>
  <si>
    <t>MCARTHUR &amp; SON LTD</t>
  </si>
  <si>
    <t>MEGALELZ LTD.</t>
  </si>
  <si>
    <t>MILLPORT MOTORS LIMITED</t>
  </si>
  <si>
    <t>NEWTON PROPERTY LIMITED</t>
  </si>
  <si>
    <t>ROTO LIFT SERVICES LIMITED</t>
  </si>
  <si>
    <t>THE SCOTTISH SAILING INSTITUTE</t>
  </si>
  <si>
    <t>VAPOUROHM LTD</t>
  </si>
  <si>
    <t>WILLIAMSON CONSULTANTS LTD</t>
  </si>
  <si>
    <t>COMSOL ENERGY LIMITED</t>
  </si>
  <si>
    <t>CROCODELI LIMITED</t>
  </si>
  <si>
    <t>CUMBRAE HOMECARE PLUS LTD.</t>
  </si>
  <si>
    <t>DDD ENGINEERING LTD</t>
  </si>
  <si>
    <t>DEREK HAGAN JOINERY SERVICES LIMITED</t>
  </si>
  <si>
    <t>GARRISON HOUSE (CUMBRAE) LTD.</t>
  </si>
  <si>
    <t>British region soclal club</t>
  </si>
  <si>
    <t>Crocodile Chippie</t>
  </si>
  <si>
    <t>Cumbrae Crusts &amp; Sweets</t>
  </si>
  <si>
    <t>Cumbrae Kitchen</t>
  </si>
  <si>
    <t>Deep Sea</t>
  </si>
  <si>
    <t>Fintry Bay Kiosk And Outdoor Patio</t>
  </si>
  <si>
    <t>Fraser's Bar</t>
  </si>
  <si>
    <t>University Marine Biological Station Milport</t>
  </si>
  <si>
    <t>Garrison Cafe</t>
  </si>
  <si>
    <t>Golden Dragon</t>
  </si>
  <si>
    <t>Hamiltons Newsagent</t>
  </si>
  <si>
    <t>Isle Of Cumbrae Elderly Forum And Wrvs</t>
  </si>
  <si>
    <t>Kelburne Bar</t>
  </si>
  <si>
    <t>Lady Margaret Hospital</t>
  </si>
  <si>
    <t>Maclachlan Family Butcher</t>
  </si>
  <si>
    <t>Millport Golf Club</t>
  </si>
  <si>
    <t>Millport Primary School</t>
  </si>
  <si>
    <t>Minstrel's</t>
  </si>
  <si>
    <t>Newton Bar</t>
  </si>
  <si>
    <t>Ross's</t>
  </si>
  <si>
    <t>Round Island Cafe</t>
  </si>
  <si>
    <t>Royal George Hotel</t>
  </si>
  <si>
    <t>Tavern Bar</t>
  </si>
  <si>
    <t>shields</t>
  </si>
  <si>
    <t>Newsagent</t>
  </si>
  <si>
    <t>jim-thomson-showroom</t>
  </si>
  <si>
    <t>The flower shop</t>
  </si>
  <si>
    <t>The College Of The Holy Spirit</t>
  </si>
  <si>
    <t>The Dancing Midge Cafe</t>
  </si>
  <si>
    <t>The Harbour</t>
  </si>
  <si>
    <t>The Ritz Cafe</t>
  </si>
  <si>
    <t>The Sweet Shop/Marina's</t>
  </si>
  <si>
    <t>Thames</t>
  </si>
  <si>
    <t>The Garage</t>
  </si>
  <si>
    <t>Estate agents-Company</t>
  </si>
  <si>
    <t>Hair dressing</t>
  </si>
  <si>
    <t>Food store</t>
  </si>
  <si>
    <t>Company</t>
  </si>
  <si>
    <t>wine/sprit/beer</t>
  </si>
  <si>
    <t>Super market</t>
  </si>
  <si>
    <t>Office</t>
  </si>
  <si>
    <t>Restaurant/Cafe/Canteen and take away</t>
  </si>
  <si>
    <t>Jackpot-Fun and game office</t>
  </si>
  <si>
    <t>Bike shop</t>
  </si>
  <si>
    <t>Company-property agent</t>
  </si>
  <si>
    <t>stationary</t>
  </si>
  <si>
    <t>post office</t>
  </si>
  <si>
    <t>company-electrical contractors</t>
  </si>
  <si>
    <t>Bank</t>
  </si>
  <si>
    <t>Bike shop and toy shop</t>
  </si>
  <si>
    <t>Butcher-meat shop</t>
  </si>
  <si>
    <t>Electrical Company</t>
  </si>
  <si>
    <t>Software Development and Design company </t>
  </si>
  <si>
    <t>Bus Company</t>
  </si>
  <si>
    <t>Property Manangement Company</t>
  </si>
  <si>
    <t>Vehicle Lift Company</t>
  </si>
  <si>
    <t>Energy company</t>
  </si>
  <si>
    <t>Pub/bar/nightclub</t>
  </si>
  <si>
    <t>Takeaway/sandwich shop</t>
  </si>
  <si>
    <t>Mobile caterer</t>
  </si>
  <si>
    <t>Restaurant/Cafe/Canteen</t>
  </si>
  <si>
    <t>University</t>
  </si>
  <si>
    <t>Retailers - other</t>
  </si>
  <si>
    <t>Caring Premises</t>
  </si>
  <si>
    <t>Manufacturers/packers</t>
  </si>
  <si>
    <t>School/college/university</t>
  </si>
  <si>
    <t>Hotel/bed &amp; breakfast/guest house</t>
  </si>
  <si>
    <t>Butcher</t>
  </si>
  <si>
    <t>Stationary</t>
  </si>
  <si>
    <t>Art</t>
  </si>
  <si>
    <t>Flower shop</t>
  </si>
  <si>
    <t>Car repair**</t>
  </si>
  <si>
    <t>Worshop and service</t>
  </si>
  <si>
    <t>Business type</t>
  </si>
  <si>
    <t>Busineess type as per CIBSE</t>
  </si>
  <si>
    <t>General office</t>
  </si>
  <si>
    <t>General retail</t>
  </si>
  <si>
    <t>High Street agency</t>
  </si>
  <si>
    <t>Large non-food shop</t>
  </si>
  <si>
    <t>High street agency</t>
  </si>
  <si>
    <t>Small food store</t>
  </si>
  <si>
    <t>Bar, pub or licensed club</t>
  </si>
  <si>
    <t>Restaurant</t>
  </si>
  <si>
    <t>Large food store</t>
  </si>
  <si>
    <t>Spa-Nail technician</t>
  </si>
  <si>
    <t>Institute</t>
  </si>
  <si>
    <t>Schools and seasonal public buildings</t>
  </si>
  <si>
    <t>University campus</t>
  </si>
  <si>
    <t>Clinic</t>
  </si>
  <si>
    <t>Hotel</t>
  </si>
  <si>
    <t>Cultural activities</t>
  </si>
  <si>
    <t>Workshop</t>
  </si>
  <si>
    <t>Police</t>
  </si>
  <si>
    <t>Emergency services</t>
  </si>
  <si>
    <t>(blank)</t>
  </si>
  <si>
    <t>Grand Total</t>
  </si>
  <si>
    <t>Row Labels</t>
  </si>
  <si>
    <t>Total consumption</t>
  </si>
  <si>
    <t>Total non domestic consumption(approx)</t>
  </si>
  <si>
    <t>Category</t>
  </si>
  <si>
    <t>Total Consumption</t>
  </si>
  <si>
    <t>Bar/pub/licensed club</t>
  </si>
  <si>
    <t>Total Non-domestic Consumption</t>
  </si>
  <si>
    <t>Excluding Marine center and school ( As they have own CHP)</t>
  </si>
  <si>
    <t>Area of the comapny/shop(Sq.meter)</t>
  </si>
  <si>
    <t>Sum of Area of the company/shop(Sq.meter)</t>
  </si>
  <si>
    <t>1 GWh</t>
  </si>
  <si>
    <t>kWh/Sq.meter by CIBSE</t>
  </si>
  <si>
    <t>Non-domestic Electricity calculation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</si>
</sst>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1" xfId="0" pivotButton="1" applyBorder="1"/>
    <xf numFmtId="0" fontId="0" fillId="0" borderId="1" xfId="0" applyBorder="1"/>
    <xf numFmtId="0" fontId="4" fillId="3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layout>
        <c:manualLayout>
          <c:xMode val="edge"/>
          <c:yMode val="edge"/>
          <c:x val="0.21485876427608711"/>
          <c:y val="2.4844720496894412E-2"/>
        </c:manualLayout>
      </c:layout>
    </c:title>
    <c:plotArea>
      <c:layout>
        <c:manualLayout>
          <c:layoutTarget val="inner"/>
          <c:xMode val="edge"/>
          <c:yMode val="edge"/>
          <c:x val="0.13918970939443381"/>
          <c:y val="0.12868554474168986"/>
          <c:w val="0.85324007472038965"/>
          <c:h val="0.42163740402014965"/>
        </c:manualLayout>
      </c:layout>
      <c:lineChart>
        <c:grouping val="standard"/>
        <c:ser>
          <c:idx val="0"/>
          <c:order val="0"/>
          <c:tx>
            <c:strRef>
              <c:f>Graph!$C$1</c:f>
              <c:strCache>
                <c:ptCount val="1"/>
                <c:pt idx="0">
                  <c:v>Total Non-domestic Consumption</c:v>
                </c:pt>
              </c:strCache>
            </c:strRef>
          </c:tx>
          <c:marker>
            <c:symbol val="none"/>
          </c:marker>
          <c:cat>
            <c:strRef>
              <c:f>Graph!$A$2:$A$16</c:f>
              <c:strCache>
                <c:ptCount val="15"/>
                <c:pt idx="0">
                  <c:v>Bar/pub/licensed club</c:v>
                </c:pt>
                <c:pt idx="1">
                  <c:v>Clinic</c:v>
                </c:pt>
                <c:pt idx="2">
                  <c:v>Cultural activities</c:v>
                </c:pt>
                <c:pt idx="3">
                  <c:v>Emergency services</c:v>
                </c:pt>
                <c:pt idx="4">
                  <c:v>General office</c:v>
                </c:pt>
                <c:pt idx="5">
                  <c:v>General retail</c:v>
                </c:pt>
                <c:pt idx="6">
                  <c:v>High Street agency</c:v>
                </c:pt>
                <c:pt idx="7">
                  <c:v>Hotel</c:v>
                </c:pt>
                <c:pt idx="8">
                  <c:v>Large food store</c:v>
                </c:pt>
                <c:pt idx="9">
                  <c:v>Large non-food shop</c:v>
                </c:pt>
                <c:pt idx="10">
                  <c:v>Restaurant</c:v>
                </c:pt>
                <c:pt idx="11">
                  <c:v>Small food store</c:v>
                </c:pt>
                <c:pt idx="12">
                  <c:v>University campus</c:v>
                </c:pt>
                <c:pt idx="13">
                  <c:v>Workshop</c:v>
                </c:pt>
                <c:pt idx="14">
                  <c:v>Schools and seasonal public buildings</c:v>
                </c:pt>
              </c:strCache>
            </c:strRef>
          </c:cat>
          <c:val>
            <c:numRef>
              <c:f>Graph!$C$2:$C$16</c:f>
              <c:numCache>
                <c:formatCode>General</c:formatCode>
                <c:ptCount val="15"/>
                <c:pt idx="0">
                  <c:v>110.76</c:v>
                </c:pt>
                <c:pt idx="1">
                  <c:v>84</c:v>
                </c:pt>
                <c:pt idx="2">
                  <c:v>2.66</c:v>
                </c:pt>
                <c:pt idx="3">
                  <c:v>3.5</c:v>
                </c:pt>
                <c:pt idx="4">
                  <c:v>181.16499999999999</c:v>
                </c:pt>
                <c:pt idx="5">
                  <c:v>111.045</c:v>
                </c:pt>
                <c:pt idx="6">
                  <c:v>28.42</c:v>
                </c:pt>
                <c:pt idx="7">
                  <c:v>52.5</c:v>
                </c:pt>
                <c:pt idx="8">
                  <c:v>100</c:v>
                </c:pt>
                <c:pt idx="9">
                  <c:v>11.48</c:v>
                </c:pt>
                <c:pt idx="10">
                  <c:v>117.99</c:v>
                </c:pt>
                <c:pt idx="11">
                  <c:v>62.93</c:v>
                </c:pt>
                <c:pt idx="12">
                  <c:v>360</c:v>
                </c:pt>
                <c:pt idx="13">
                  <c:v>11.55</c:v>
                </c:pt>
                <c:pt idx="14">
                  <c:v>64</c:v>
                </c:pt>
              </c:numCache>
            </c:numRef>
          </c:val>
        </c:ser>
        <c:marker val="1"/>
        <c:axId val="76752000"/>
        <c:axId val="76833536"/>
      </c:lineChart>
      <c:catAx>
        <c:axId val="76752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/>
                  <a:t>Categories</a:t>
                </a:r>
              </a:p>
            </c:rich>
          </c:tx>
          <c:layout>
            <c:manualLayout>
              <c:xMode val="edge"/>
              <c:yMode val="edge"/>
              <c:x val="0.50061450426804754"/>
              <c:y val="0.90712215320910972"/>
            </c:manualLayout>
          </c:layout>
        </c:title>
        <c:tickLblPos val="nextTo"/>
        <c:crossAx val="76833536"/>
        <c:crosses val="autoZero"/>
        <c:auto val="1"/>
        <c:lblAlgn val="ctr"/>
        <c:lblOffset val="100"/>
      </c:catAx>
      <c:valAx>
        <c:axId val="768335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Consumption in MWh</a:t>
                </a:r>
              </a:p>
            </c:rich>
          </c:tx>
          <c:layout/>
        </c:title>
        <c:numFmt formatCode="General" sourceLinked="1"/>
        <c:tickLblPos val="nextTo"/>
        <c:crossAx val="76752000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</c:chart>
  <c:spPr>
    <a:solidFill>
      <a:schemeClr val="accent2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95250</xdr:rowOff>
    </xdr:from>
    <xdr:to>
      <xdr:col>13</xdr:col>
      <xdr:colOff>600075</xdr:colOff>
      <xdr:row>17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bil" refreshedDate="43151.459200925929" createdVersion="3" refreshedVersion="3" minRefreshableVersion="3" recordCount="76">
  <cacheSource type="worksheet">
    <worksheetSource ref="A1:D1048576" sheet="Company details"/>
  </cacheSource>
  <cacheFields count="4">
    <cacheField name="CompanyName" numFmtId="0">
      <sharedItems containsBlank="1" count="76">
        <s v="Rober F duff and co"/>
        <s v="Gents hair dresser"/>
        <s v="VG-Premier"/>
        <s v="Post office"/>
        <s v="Bay Grocers"/>
        <s v="Newsacent and stationer"/>
        <s v="Andrea's"/>
        <s v="Cumbrea holiday apartment"/>
        <s v="Spic island"/>
        <s v="Family amusment centre"/>
        <s v="On you bike"/>
        <s v="Thomson and Co"/>
        <s v="all seasons"/>
        <s v="Royal mail"/>
        <s v="churchills"/>
        <s v="Ken dalton"/>
        <s v="Bank of scotland"/>
        <s v="K1vle*****"/>
        <s v="The cumbrea bristo"/>
        <s v="The beauty day spa"/>
        <s v="cycles toy shop"/>
        <s v="The cumbrea card and gift shop"/>
        <s v="seawind shop"/>
        <s v="The wedge"/>
        <s v="MACLACHLAN'S FAMILY BUTCHERS LTD"/>
        <s v="MCARTHUR &amp; SON LTD"/>
        <s v="MEGALELZ LTD."/>
        <s v="MILLPORT MOTORS LIMITED"/>
        <s v="NEWTON PROPERTY LIMITED"/>
        <s v="ROTO LIFT SERVICES LIMITED"/>
        <s v="THE SCOTTISH SAILING INSTITUTE"/>
        <s v="VAPOUROHM LTD"/>
        <s v="WILLIAMSON CONSULTANTS LTD"/>
        <s v="COMSOL ENERGY LIMITED"/>
        <s v="CROCODELI LIMITED"/>
        <s v="CUMBRAE HOMECARE PLUS LTD."/>
        <s v="DDD ENGINEERING LTD"/>
        <s v="DEREK HAGAN JOINERY SERVICES LIMITED"/>
        <s v="GARRISON HOUSE (CUMBRAE) LTD."/>
        <s v="British region soclal club"/>
        <s v="Crocodile Chippie"/>
        <s v="Cumbrae Crusts &amp; Sweets"/>
        <s v="Cumbrae Kitchen"/>
        <s v="Deep Sea"/>
        <s v="Fintry Bay Kiosk And Outdoor Patio"/>
        <s v="Fraser's Bar"/>
        <s v="University Marine Biological Station Milport"/>
        <s v="Garrison Cafe"/>
        <s v="Golden Dragon"/>
        <s v="Hamiltons Newsagent"/>
        <s v="Isle Of Cumbrae Elderly Forum And Wrvs"/>
        <s v="Kelburne Bar"/>
        <s v="Lady Margaret Hospital"/>
        <s v="Maclachlan Family Butcher"/>
        <s v="Millport Golf Club"/>
        <s v="Millport Primary School"/>
        <s v="Minstrel's"/>
        <s v="Newton Bar"/>
        <s v="Ross's"/>
        <s v="Round Island Cafe"/>
        <s v="Royal George Hotel"/>
        <s v="Tavern Bar"/>
        <s v="shields"/>
        <s v="Newsagent"/>
        <s v="jim-thomson-showroom"/>
        <s v="The flower shop"/>
        <s v="The College Of The Holy Spirit"/>
        <s v="The Dancing Midge Cafe"/>
        <s v="The Harbour"/>
        <s v="The Ritz Cafe"/>
        <s v="The Sweet Shop/Marina's"/>
        <s v="Thames"/>
        <s v="The Garage"/>
        <s v="Police"/>
        <s v="AQUATHERMA LTD"/>
        <m/>
      </sharedItems>
    </cacheField>
    <cacheField name="Business type" numFmtId="0">
      <sharedItems containsBlank="1" count="41">
        <s v="Estate agents-Company"/>
        <s v="Hair dressing"/>
        <s v="Food store"/>
        <s v="Company"/>
        <s v="Property Manangement Company"/>
        <s v="wine/sprit/beer"/>
        <s v="Super market"/>
        <s v="Office"/>
        <s v="Restaurant/Cafe/Canteen and take away"/>
        <s v="Jackpot-Fun and game office"/>
        <s v="Bike shop"/>
        <s v="Company-property agent"/>
        <s v="stationary"/>
        <s v="post office"/>
        <s v="company-electrical contractors"/>
        <s v="Bank"/>
        <s v="Spa-Nail technician"/>
        <s v="Bike shop and toy shop"/>
        <s v="Butcher-meat shop"/>
        <s v="Electrical Company"/>
        <s v="Software Development and Design company "/>
        <s v="Bus Company"/>
        <s v="Vehicle Lift Company"/>
        <s v="Institute"/>
        <s v="Energy company"/>
        <m/>
        <s v="Pub/bar/nightclub"/>
        <s v="Takeaway/sandwich shop"/>
        <s v="Mobile caterer"/>
        <s v="Restaurant/Cafe/Canteen"/>
        <s v="University"/>
        <s v="Retailers - other"/>
        <s v="Caring Premises"/>
        <s v="Manufacturers/packers"/>
        <s v="School/college/university"/>
        <s v="Hotel/bed &amp; breakfast/guest house"/>
        <s v="Butcher"/>
        <s v="Art"/>
        <s v="Flower shop"/>
        <s v="Car repair**"/>
        <s v="Worshop and service"/>
      </sharedItems>
    </cacheField>
    <cacheField name="Busineess type as per CIBSE" numFmtId="0">
      <sharedItems containsBlank="1" count="16">
        <s v="High Street agency"/>
        <s v="General retail"/>
        <s v="Large food store"/>
        <s v="Bar, pub or licensed club"/>
        <s v="Restaurant"/>
        <s v="Large non-food shop"/>
        <s v="General office"/>
        <s v="Small food store"/>
        <s v="Schools and seasonal public buildings"/>
        <s v="University campus"/>
        <s v="Clinic"/>
        <s v="Hotel"/>
        <s v="Cultural activities"/>
        <s v="Workshop"/>
        <s v="Emergency services"/>
        <m/>
      </sharedItems>
    </cacheField>
    <cacheField name="Area of the compny/shop(Sq.meter)" numFmtId="0">
      <sharedItems containsString="0" containsBlank="1" containsNumber="1" containsInteger="1" minValue="15" maxValue="25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x v="0"/>
    <x v="0"/>
    <x v="0"/>
    <n v="25"/>
  </r>
  <r>
    <x v="1"/>
    <x v="1"/>
    <x v="1"/>
    <n v="60"/>
  </r>
  <r>
    <x v="2"/>
    <x v="2"/>
    <x v="2"/>
    <n v="150"/>
  </r>
  <r>
    <x v="3"/>
    <x v="3"/>
    <x v="0"/>
    <n v="60"/>
  </r>
  <r>
    <x v="4"/>
    <x v="4"/>
    <x v="0"/>
    <n v="36"/>
  </r>
  <r>
    <x v="5"/>
    <x v="5"/>
    <x v="3"/>
    <n v="50"/>
  </r>
  <r>
    <x v="6"/>
    <x v="6"/>
    <x v="2"/>
    <n v="70"/>
  </r>
  <r>
    <x v="7"/>
    <x v="7"/>
    <x v="1"/>
    <n v="25"/>
  </r>
  <r>
    <x v="8"/>
    <x v="8"/>
    <x v="4"/>
    <n v="60"/>
  </r>
  <r>
    <x v="9"/>
    <x v="9"/>
    <x v="0"/>
    <n v="50"/>
  </r>
  <r>
    <x v="10"/>
    <x v="10"/>
    <x v="5"/>
    <n v="95"/>
  </r>
  <r>
    <x v="11"/>
    <x v="11"/>
    <x v="0"/>
    <n v="32"/>
  </r>
  <r>
    <x v="12"/>
    <x v="12"/>
    <x v="1"/>
    <n v="50"/>
  </r>
  <r>
    <x v="13"/>
    <x v="13"/>
    <x v="1"/>
    <n v="30"/>
  </r>
  <r>
    <x v="14"/>
    <x v="6"/>
    <x v="2"/>
    <n v="30"/>
  </r>
  <r>
    <x v="15"/>
    <x v="14"/>
    <x v="5"/>
    <n v="69"/>
  </r>
  <r>
    <x v="16"/>
    <x v="15"/>
    <x v="6"/>
    <n v="69"/>
  </r>
  <r>
    <x v="17"/>
    <x v="12"/>
    <x v="1"/>
    <n v="40"/>
  </r>
  <r>
    <x v="18"/>
    <x v="3"/>
    <x v="6"/>
    <n v="60"/>
  </r>
  <r>
    <x v="19"/>
    <x v="16"/>
    <x v="1"/>
    <n v="35"/>
  </r>
  <r>
    <x v="20"/>
    <x v="17"/>
    <x v="1"/>
    <n v="78"/>
  </r>
  <r>
    <x v="21"/>
    <x v="12"/>
    <x v="1"/>
    <n v="25"/>
  </r>
  <r>
    <x v="22"/>
    <x v="12"/>
    <x v="1"/>
    <n v="30"/>
  </r>
  <r>
    <x v="23"/>
    <x v="1"/>
    <x v="1"/>
    <n v="15"/>
  </r>
  <r>
    <x v="24"/>
    <x v="18"/>
    <x v="7"/>
    <n v="59"/>
  </r>
  <r>
    <x v="25"/>
    <x v="19"/>
    <x v="6"/>
    <n v="105"/>
  </r>
  <r>
    <x v="26"/>
    <x v="20"/>
    <x v="6"/>
    <n v="42"/>
  </r>
  <r>
    <x v="27"/>
    <x v="21"/>
    <x v="6"/>
    <n v="142"/>
  </r>
  <r>
    <x v="28"/>
    <x v="4"/>
    <x v="6"/>
    <n v="160"/>
  </r>
  <r>
    <x v="29"/>
    <x v="22"/>
    <x v="6"/>
    <n v="105"/>
  </r>
  <r>
    <x v="30"/>
    <x v="23"/>
    <x v="8"/>
    <n v="1600"/>
  </r>
  <r>
    <x v="31"/>
    <x v="3"/>
    <x v="6"/>
    <n v="209"/>
  </r>
  <r>
    <x v="32"/>
    <x v="3"/>
    <x v="6"/>
    <n v="247"/>
  </r>
  <r>
    <x v="33"/>
    <x v="24"/>
    <x v="6"/>
    <n v="69"/>
  </r>
  <r>
    <x v="34"/>
    <x v="3"/>
    <x v="6"/>
    <n v="251"/>
  </r>
  <r>
    <x v="35"/>
    <x v="3"/>
    <x v="6"/>
    <n v="23"/>
  </r>
  <r>
    <x v="36"/>
    <x v="25"/>
    <x v="6"/>
    <n v="85"/>
  </r>
  <r>
    <x v="37"/>
    <x v="25"/>
    <x v="6"/>
    <n v="35"/>
  </r>
  <r>
    <x v="38"/>
    <x v="25"/>
    <x v="6"/>
    <n v="55"/>
  </r>
  <r>
    <x v="39"/>
    <x v="26"/>
    <x v="3"/>
    <n v="120"/>
  </r>
  <r>
    <x v="40"/>
    <x v="27"/>
    <x v="4"/>
    <n v="45"/>
  </r>
  <r>
    <x v="41"/>
    <x v="27"/>
    <x v="4"/>
    <n v="27"/>
  </r>
  <r>
    <x v="42"/>
    <x v="28"/>
    <x v="4"/>
    <n v="140"/>
  </r>
  <r>
    <x v="43"/>
    <x v="27"/>
    <x v="4"/>
    <n v="45"/>
  </r>
  <r>
    <x v="44"/>
    <x v="29"/>
    <x v="4"/>
    <n v="280"/>
  </r>
  <r>
    <x v="45"/>
    <x v="26"/>
    <x v="3"/>
    <n v="146"/>
  </r>
  <r>
    <x v="46"/>
    <x v="30"/>
    <x v="9"/>
    <n v="2000"/>
  </r>
  <r>
    <x v="47"/>
    <x v="29"/>
    <x v="4"/>
    <n v="62"/>
  </r>
  <r>
    <x v="48"/>
    <x v="29"/>
    <x v="4"/>
    <n v="40"/>
  </r>
  <r>
    <x v="49"/>
    <x v="31"/>
    <x v="1"/>
    <n v="85"/>
  </r>
  <r>
    <x v="50"/>
    <x v="29"/>
    <x v="4"/>
    <n v="60"/>
  </r>
  <r>
    <x v="51"/>
    <x v="26"/>
    <x v="3"/>
    <n v="131"/>
  </r>
  <r>
    <x v="52"/>
    <x v="32"/>
    <x v="10"/>
    <n v="1200"/>
  </r>
  <r>
    <x v="53"/>
    <x v="33"/>
    <x v="7"/>
    <n v="104"/>
  </r>
  <r>
    <x v="54"/>
    <x v="26"/>
    <x v="3"/>
    <n v="150"/>
  </r>
  <r>
    <x v="55"/>
    <x v="34"/>
    <x v="9"/>
    <n v="2500"/>
  </r>
  <r>
    <x v="56"/>
    <x v="26"/>
    <x v="3"/>
    <n v="122"/>
  </r>
  <r>
    <x v="57"/>
    <x v="26"/>
    <x v="3"/>
    <n v="80"/>
  </r>
  <r>
    <x v="58"/>
    <x v="27"/>
    <x v="4"/>
    <n v="54"/>
  </r>
  <r>
    <x v="59"/>
    <x v="29"/>
    <x v="4"/>
    <n v="110"/>
  </r>
  <r>
    <x v="60"/>
    <x v="35"/>
    <x v="11"/>
    <n v="500"/>
  </r>
  <r>
    <x v="61"/>
    <x v="26"/>
    <x v="3"/>
    <n v="53"/>
  </r>
  <r>
    <x v="62"/>
    <x v="36"/>
    <x v="7"/>
    <n v="40"/>
  </r>
  <r>
    <x v="63"/>
    <x v="12"/>
    <x v="1"/>
    <n v="40"/>
  </r>
  <r>
    <x v="64"/>
    <x v="37"/>
    <x v="12"/>
    <n v="38"/>
  </r>
  <r>
    <x v="65"/>
    <x v="38"/>
    <x v="1"/>
    <n v="45"/>
  </r>
  <r>
    <x v="66"/>
    <x v="29"/>
    <x v="4"/>
    <n v="173"/>
  </r>
  <r>
    <x v="67"/>
    <x v="29"/>
    <x v="4"/>
    <n v="50"/>
  </r>
  <r>
    <x v="68"/>
    <x v="29"/>
    <x v="4"/>
    <n v="50"/>
  </r>
  <r>
    <x v="69"/>
    <x v="29"/>
    <x v="4"/>
    <n v="115"/>
  </r>
  <r>
    <x v="70"/>
    <x v="31"/>
    <x v="1"/>
    <n v="115"/>
  </r>
  <r>
    <x v="71"/>
    <x v="39"/>
    <x v="13"/>
    <n v="130"/>
  </r>
  <r>
    <x v="72"/>
    <x v="40"/>
    <x v="13"/>
    <n v="200"/>
  </r>
  <r>
    <x v="73"/>
    <x v="25"/>
    <x v="14"/>
    <n v="50"/>
  </r>
  <r>
    <x v="74"/>
    <x v="25"/>
    <x v="6"/>
    <n v="250"/>
  </r>
  <r>
    <x v="75"/>
    <x v="25"/>
    <x v="1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2">
  <location ref="A4:B21" firstHeaderRow="1" firstDataRow="1" firstDataCol="1"/>
  <pivotFields count="4">
    <pivotField showAll="0">
      <items count="77">
        <item x="12"/>
        <item x="6"/>
        <item x="74"/>
        <item x="16"/>
        <item x="4"/>
        <item x="39"/>
        <item x="14"/>
        <item x="33"/>
        <item x="34"/>
        <item x="40"/>
        <item x="41"/>
        <item x="35"/>
        <item x="42"/>
        <item x="7"/>
        <item x="20"/>
        <item x="36"/>
        <item x="43"/>
        <item x="37"/>
        <item x="9"/>
        <item x="44"/>
        <item x="45"/>
        <item x="47"/>
        <item x="38"/>
        <item x="1"/>
        <item x="48"/>
        <item x="49"/>
        <item x="50"/>
        <item x="64"/>
        <item x="17"/>
        <item x="51"/>
        <item x="15"/>
        <item x="52"/>
        <item x="53"/>
        <item x="24"/>
        <item x="25"/>
        <item x="26"/>
        <item x="54"/>
        <item x="27"/>
        <item x="55"/>
        <item x="56"/>
        <item x="5"/>
        <item x="63"/>
        <item x="57"/>
        <item x="28"/>
        <item x="10"/>
        <item x="73"/>
        <item x="3"/>
        <item x="0"/>
        <item x="58"/>
        <item x="29"/>
        <item x="59"/>
        <item x="60"/>
        <item x="13"/>
        <item x="22"/>
        <item x="62"/>
        <item x="8"/>
        <item x="61"/>
        <item x="71"/>
        <item x="19"/>
        <item x="66"/>
        <item x="18"/>
        <item x="67"/>
        <item x="65"/>
        <item x="72"/>
        <item x="68"/>
        <item x="69"/>
        <item x="30"/>
        <item x="70"/>
        <item x="23"/>
        <item x="21"/>
        <item x="11"/>
        <item x="46"/>
        <item x="31"/>
        <item x="2"/>
        <item x="32"/>
        <item x="75"/>
        <item t="default"/>
      </items>
    </pivotField>
    <pivotField showAll="0">
      <items count="42">
        <item x="37"/>
        <item x="15"/>
        <item x="10"/>
        <item x="17"/>
        <item x="21"/>
        <item x="36"/>
        <item x="18"/>
        <item x="39"/>
        <item x="32"/>
        <item x="3"/>
        <item x="14"/>
        <item x="11"/>
        <item x="19"/>
        <item x="24"/>
        <item x="0"/>
        <item x="38"/>
        <item x="2"/>
        <item x="1"/>
        <item x="35"/>
        <item x="23"/>
        <item x="9"/>
        <item x="33"/>
        <item x="28"/>
        <item x="7"/>
        <item x="13"/>
        <item x="4"/>
        <item x="26"/>
        <item x="29"/>
        <item x="8"/>
        <item x="31"/>
        <item x="34"/>
        <item x="20"/>
        <item x="16"/>
        <item x="12"/>
        <item x="6"/>
        <item x="27"/>
        <item x="30"/>
        <item x="22"/>
        <item x="5"/>
        <item x="40"/>
        <item x="25"/>
        <item t="default"/>
      </items>
    </pivotField>
    <pivotField axis="axisRow" multipleItemSelectionAllowed="1" showAll="0">
      <items count="17">
        <item x="3"/>
        <item x="10"/>
        <item x="12"/>
        <item x="14"/>
        <item x="6"/>
        <item x="1"/>
        <item x="0"/>
        <item x="11"/>
        <item x="2"/>
        <item x="5"/>
        <item x="4"/>
        <item x="7"/>
        <item x="9"/>
        <item x="13"/>
        <item x="15"/>
        <item x="8"/>
        <item t="default"/>
      </items>
    </pivotField>
    <pivotField dataField="1"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um of Area of the company/shop(Sq.meter)" fld="3" baseField="0" baseItem="0"/>
  </dataFields>
  <formats count="2">
    <format dxfId="1">
      <pivotArea type="all" dataOnly="0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E4" sqref="E4"/>
    </sheetView>
  </sheetViews>
  <sheetFormatPr defaultRowHeight="15"/>
  <cols>
    <col min="1" max="1" width="38.42578125" bestFit="1" customWidth="1"/>
    <col min="2" max="2" width="41.5703125" customWidth="1"/>
    <col min="3" max="49" width="25.85546875" bestFit="1" customWidth="1"/>
    <col min="50" max="50" width="11.28515625" bestFit="1" customWidth="1"/>
  </cols>
  <sheetData>
    <row r="1" spans="1:4">
      <c r="A1" s="21" t="s">
        <v>149</v>
      </c>
      <c r="B1" s="22"/>
      <c r="C1" s="22"/>
      <c r="D1" s="23"/>
    </row>
    <row r="2" spans="1:4">
      <c r="A2" s="24"/>
      <c r="B2" s="25"/>
      <c r="C2" s="25"/>
      <c r="D2" s="26"/>
    </row>
    <row r="4" spans="1:4">
      <c r="A4" s="11" t="s">
        <v>137</v>
      </c>
      <c r="B4" s="12" t="s">
        <v>146</v>
      </c>
      <c r="C4" s="13" t="s">
        <v>148</v>
      </c>
      <c r="D4" s="13" t="s">
        <v>138</v>
      </c>
    </row>
    <row r="5" spans="1:4">
      <c r="A5" s="14" t="s">
        <v>122</v>
      </c>
      <c r="B5" s="18">
        <v>852</v>
      </c>
      <c r="C5" s="19">
        <v>130</v>
      </c>
      <c r="D5" s="19">
        <f>GETPIVOTDATA("Area of the compny/shop(Sq.meter)",$A$4,"Busineess type as per CIBSE","Bar, pub or licensed club")*C5</f>
        <v>110760</v>
      </c>
    </row>
    <row r="6" spans="1:4">
      <c r="A6" s="14" t="s">
        <v>129</v>
      </c>
      <c r="B6" s="18">
        <v>1200</v>
      </c>
      <c r="C6" s="19">
        <v>70</v>
      </c>
      <c r="D6" s="19">
        <f>GETPIVOTDATA("Area of the compny/shop(Sq.meter)",$A$4,"Busineess type as per CIBSE","Clinic")*C6</f>
        <v>84000</v>
      </c>
    </row>
    <row r="7" spans="1:4">
      <c r="A7" s="14" t="s">
        <v>131</v>
      </c>
      <c r="B7" s="18">
        <v>38</v>
      </c>
      <c r="C7" s="19">
        <v>70</v>
      </c>
      <c r="D7" s="19">
        <f>GETPIVOTDATA("Area of the compny/shop(Sq.meter)",$A$4,"Busineess type as per CIBSE","Cultural activities")*C7</f>
        <v>2660</v>
      </c>
    </row>
    <row r="8" spans="1:4">
      <c r="A8" s="14" t="s">
        <v>134</v>
      </c>
      <c r="B8" s="18">
        <v>50</v>
      </c>
      <c r="C8" s="19">
        <v>70</v>
      </c>
      <c r="D8" s="19">
        <f>GETPIVOTDATA("Area of the compny/shop(Sq.meter)",$A$4,"Busineess type as per CIBSE","Emergency services")*C8</f>
        <v>3500</v>
      </c>
    </row>
    <row r="9" spans="1:4">
      <c r="A9" s="14" t="s">
        <v>116</v>
      </c>
      <c r="B9" s="18">
        <v>1907</v>
      </c>
      <c r="C9" s="19">
        <v>95</v>
      </c>
      <c r="D9" s="19">
        <f>GETPIVOTDATA("Area of the compny/shop(Sq.meter)",$A$4,"Busineess type as per CIBSE","General office")*C9</f>
        <v>181165</v>
      </c>
    </row>
    <row r="10" spans="1:4">
      <c r="A10" s="14" t="s">
        <v>117</v>
      </c>
      <c r="B10" s="18">
        <v>673</v>
      </c>
      <c r="C10" s="19">
        <v>165</v>
      </c>
      <c r="D10" s="19">
        <f>GETPIVOTDATA("Area of the compny/shop(Sq.meter)",$A$4,"Busineess type as per CIBSE","General retail")*C10</f>
        <v>111045</v>
      </c>
    </row>
    <row r="11" spans="1:4">
      <c r="A11" s="14" t="s">
        <v>118</v>
      </c>
      <c r="B11" s="18">
        <v>203</v>
      </c>
      <c r="C11" s="19">
        <v>140</v>
      </c>
      <c r="D11" s="19">
        <f>GETPIVOTDATA("Area of the compny/shop(Sq.meter)",$A$4,"Busineess type as per CIBSE","High Street agency")*C11</f>
        <v>28420</v>
      </c>
    </row>
    <row r="12" spans="1:4">
      <c r="A12" s="14" t="s">
        <v>130</v>
      </c>
      <c r="B12" s="18">
        <v>500</v>
      </c>
      <c r="C12" s="19">
        <v>105</v>
      </c>
      <c r="D12" s="19">
        <f>GETPIVOTDATA("Area of the compny/shop(Sq.meter)",$A$4,"Busineess type as per CIBSE","Hotel")*C12</f>
        <v>52500</v>
      </c>
    </row>
    <row r="13" spans="1:4">
      <c r="A13" s="14" t="s">
        <v>124</v>
      </c>
      <c r="B13" s="18">
        <v>250</v>
      </c>
      <c r="C13" s="19">
        <v>400</v>
      </c>
      <c r="D13" s="19">
        <f>GETPIVOTDATA("Area of the compny/shop(Sq.meter)",$A$4,"Busineess type as per CIBSE","Large food store")*C13</f>
        <v>100000</v>
      </c>
    </row>
    <row r="14" spans="1:4">
      <c r="A14" s="14" t="s">
        <v>119</v>
      </c>
      <c r="B14" s="18">
        <v>164</v>
      </c>
      <c r="C14" s="19">
        <v>70</v>
      </c>
      <c r="D14" s="19">
        <f>GETPIVOTDATA("Area of the compny/shop(Sq.meter)",$A$4,"Busineess type as per CIBSE","Large non-food shop")*C14</f>
        <v>11480</v>
      </c>
    </row>
    <row r="15" spans="1:4">
      <c r="A15" s="14" t="s">
        <v>123</v>
      </c>
      <c r="B15" s="18">
        <v>1311</v>
      </c>
      <c r="C15" s="19">
        <v>90</v>
      </c>
      <c r="D15" s="19">
        <f>C15*GETPIVOTDATA("Area of the compny/shop(Sq.meter)",$A$4,"Busineess type as per CIBSE","Restaurant")</f>
        <v>117990</v>
      </c>
    </row>
    <row r="16" spans="1:4">
      <c r="A16" s="14" t="s">
        <v>121</v>
      </c>
      <c r="B16" s="18">
        <v>203</v>
      </c>
      <c r="C16" s="19">
        <v>310</v>
      </c>
      <c r="D16" s="19">
        <f>C16*GETPIVOTDATA("Area of the compny/shop(Sq.meter)",$A$4,"Busineess type as per CIBSE","Small food store")</f>
        <v>62930</v>
      </c>
    </row>
    <row r="17" spans="1:4">
      <c r="A17" s="14" t="s">
        <v>128</v>
      </c>
      <c r="B17" s="18">
        <v>4500</v>
      </c>
      <c r="C17" s="19">
        <v>80</v>
      </c>
      <c r="D17" s="19">
        <f>C17*GETPIVOTDATA("Area of the compny/shop(Sq.meter)",$A$4,"Busineess type as per CIBSE","University campus")</f>
        <v>360000</v>
      </c>
    </row>
    <row r="18" spans="1:4">
      <c r="A18" s="14" t="s">
        <v>132</v>
      </c>
      <c r="B18" s="18">
        <v>330</v>
      </c>
      <c r="C18" s="19">
        <v>35</v>
      </c>
      <c r="D18" s="19">
        <f>C18*GETPIVOTDATA("Area of the compny/shop(Sq.meter)",$A$4,"Busineess type as per CIBSE","Workshop")</f>
        <v>11550</v>
      </c>
    </row>
    <row r="19" spans="1:4" hidden="1">
      <c r="A19" s="14" t="s">
        <v>135</v>
      </c>
      <c r="B19" s="18"/>
      <c r="C19" s="19"/>
      <c r="D19" s="19">
        <f t="shared" ref="D19" si="0">GETPIVOTDATA("Area of the compny/shop(Sq.meter)",$A$4,"Busineess type as per CIBSE","Bar, pub or licensed club")*C19</f>
        <v>0</v>
      </c>
    </row>
    <row r="20" spans="1:4">
      <c r="A20" s="14" t="s">
        <v>127</v>
      </c>
      <c r="B20" s="18">
        <v>1600</v>
      </c>
      <c r="C20" s="19">
        <v>40</v>
      </c>
      <c r="D20" s="19">
        <f>C20*GETPIVOTDATA("Area of the compny/shop(Sq.meter)",$A$4,"Busineess type as per CIBSE","Schools and seasonal public buildings")</f>
        <v>64000</v>
      </c>
    </row>
    <row r="21" spans="1:4">
      <c r="A21" s="14" t="s">
        <v>136</v>
      </c>
      <c r="B21" s="19">
        <v>13781</v>
      </c>
      <c r="C21" s="19"/>
      <c r="D21" s="19">
        <f>SUM(D5:D20)</f>
        <v>1302000</v>
      </c>
    </row>
    <row r="22" spans="1:4">
      <c r="A22" s="15" t="s">
        <v>144</v>
      </c>
      <c r="B22" s="15"/>
      <c r="C22" s="15"/>
      <c r="D22" s="19">
        <f>D21-D17</f>
        <v>942000</v>
      </c>
    </row>
    <row r="23" spans="1:4">
      <c r="A23" s="20" t="s">
        <v>139</v>
      </c>
      <c r="B23" s="16"/>
      <c r="C23" s="17"/>
      <c r="D23" s="20" t="s">
        <v>147</v>
      </c>
    </row>
  </sheetData>
  <mergeCells count="3">
    <mergeCell ref="A22:C22"/>
    <mergeCell ref="B23:C23"/>
    <mergeCell ref="A1:D2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6"/>
  <sheetViews>
    <sheetView workbookViewId="0">
      <selection activeCell="C12" sqref="C12"/>
    </sheetView>
  </sheetViews>
  <sheetFormatPr defaultRowHeight="15"/>
  <cols>
    <col min="1" max="1" width="47.140625" style="3" bestFit="1" customWidth="1"/>
    <col min="2" max="2" width="42.28515625" style="9" bestFit="1" customWidth="1"/>
    <col min="3" max="3" width="42.28515625" style="9" customWidth="1"/>
    <col min="4" max="4" width="35.28515625" style="4" customWidth="1"/>
    <col min="5" max="16384" width="9.140625" style="1"/>
  </cols>
  <sheetData>
    <row r="1" spans="1:4">
      <c r="A1" s="2" t="s">
        <v>0</v>
      </c>
      <c r="B1" s="7" t="s">
        <v>114</v>
      </c>
      <c r="C1" s="7" t="s">
        <v>115</v>
      </c>
      <c r="D1" s="2" t="s">
        <v>145</v>
      </c>
    </row>
    <row r="2" spans="1:4">
      <c r="A2" s="5" t="s">
        <v>1</v>
      </c>
      <c r="B2" s="7" t="s">
        <v>75</v>
      </c>
      <c r="C2" s="7" t="s">
        <v>118</v>
      </c>
      <c r="D2" s="2">
        <v>25</v>
      </c>
    </row>
    <row r="3" spans="1:4">
      <c r="A3" s="5" t="s">
        <v>2</v>
      </c>
      <c r="B3" s="7" t="s">
        <v>76</v>
      </c>
      <c r="C3" s="7" t="s">
        <v>117</v>
      </c>
      <c r="D3" s="2">
        <v>60</v>
      </c>
    </row>
    <row r="4" spans="1:4">
      <c r="A4" s="5" t="s">
        <v>3</v>
      </c>
      <c r="B4" s="7" t="s">
        <v>77</v>
      </c>
      <c r="C4" s="7" t="s">
        <v>124</v>
      </c>
      <c r="D4" s="2">
        <v>150</v>
      </c>
    </row>
    <row r="5" spans="1:4">
      <c r="A5" s="5" t="s">
        <v>4</v>
      </c>
      <c r="B5" s="7" t="s">
        <v>78</v>
      </c>
      <c r="C5" s="7" t="s">
        <v>120</v>
      </c>
      <c r="D5" s="2">
        <v>60</v>
      </c>
    </row>
    <row r="6" spans="1:4">
      <c r="A6" s="5" t="s">
        <v>6</v>
      </c>
      <c r="B6" s="7" t="s">
        <v>95</v>
      </c>
      <c r="C6" s="7" t="s">
        <v>120</v>
      </c>
      <c r="D6" s="2">
        <v>36</v>
      </c>
    </row>
    <row r="7" spans="1:4">
      <c r="A7" s="5" t="s">
        <v>7</v>
      </c>
      <c r="B7" s="7" t="s">
        <v>79</v>
      </c>
      <c r="C7" s="10" t="s">
        <v>122</v>
      </c>
      <c r="D7" s="2">
        <v>50</v>
      </c>
    </row>
    <row r="8" spans="1:4">
      <c r="A8" s="5" t="s">
        <v>8</v>
      </c>
      <c r="B8" s="7" t="s">
        <v>80</v>
      </c>
      <c r="C8" s="7" t="s">
        <v>124</v>
      </c>
      <c r="D8" s="2">
        <v>70</v>
      </c>
    </row>
    <row r="9" spans="1:4">
      <c r="A9" s="5" t="s">
        <v>9</v>
      </c>
      <c r="B9" s="7" t="s">
        <v>81</v>
      </c>
      <c r="C9" s="7" t="s">
        <v>117</v>
      </c>
      <c r="D9" s="2">
        <v>25</v>
      </c>
    </row>
    <row r="10" spans="1:4">
      <c r="A10" s="5" t="s">
        <v>10</v>
      </c>
      <c r="B10" s="7" t="s">
        <v>82</v>
      </c>
      <c r="C10" s="7" t="s">
        <v>123</v>
      </c>
      <c r="D10" s="2">
        <v>60</v>
      </c>
    </row>
    <row r="11" spans="1:4">
      <c r="A11" s="5" t="s">
        <v>11</v>
      </c>
      <c r="B11" s="7" t="s">
        <v>83</v>
      </c>
      <c r="C11" s="7" t="s">
        <v>120</v>
      </c>
      <c r="D11" s="2">
        <v>50</v>
      </c>
    </row>
    <row r="12" spans="1:4">
      <c r="A12" s="5" t="s">
        <v>12</v>
      </c>
      <c r="B12" s="7" t="s">
        <v>84</v>
      </c>
      <c r="C12" s="7" t="s">
        <v>119</v>
      </c>
      <c r="D12" s="2">
        <v>95</v>
      </c>
    </row>
    <row r="13" spans="1:4">
      <c r="A13" s="5" t="s">
        <v>13</v>
      </c>
      <c r="B13" s="7" t="s">
        <v>85</v>
      </c>
      <c r="C13" s="7" t="s">
        <v>120</v>
      </c>
      <c r="D13" s="2">
        <v>32</v>
      </c>
    </row>
    <row r="14" spans="1:4">
      <c r="A14" s="5" t="s">
        <v>14</v>
      </c>
      <c r="B14" s="7" t="s">
        <v>86</v>
      </c>
      <c r="C14" s="7" t="s">
        <v>117</v>
      </c>
      <c r="D14" s="2">
        <v>50</v>
      </c>
    </row>
    <row r="15" spans="1:4">
      <c r="A15" s="5" t="s">
        <v>15</v>
      </c>
      <c r="B15" s="7" t="s">
        <v>87</v>
      </c>
      <c r="C15" s="7" t="s">
        <v>117</v>
      </c>
      <c r="D15" s="2">
        <v>30</v>
      </c>
    </row>
    <row r="16" spans="1:4">
      <c r="A16" s="5" t="s">
        <v>16</v>
      </c>
      <c r="B16" s="7" t="s">
        <v>80</v>
      </c>
      <c r="C16" s="7" t="s">
        <v>124</v>
      </c>
      <c r="D16" s="2">
        <v>30</v>
      </c>
    </row>
    <row r="17" spans="1:4">
      <c r="A17" s="5" t="s">
        <v>17</v>
      </c>
      <c r="B17" s="7" t="s">
        <v>88</v>
      </c>
      <c r="C17" s="7" t="s">
        <v>119</v>
      </c>
      <c r="D17" s="2">
        <v>69</v>
      </c>
    </row>
    <row r="18" spans="1:4">
      <c r="A18" s="5" t="s">
        <v>18</v>
      </c>
      <c r="B18" s="7" t="s">
        <v>89</v>
      </c>
      <c r="C18" s="7" t="s">
        <v>116</v>
      </c>
      <c r="D18" s="2">
        <v>69</v>
      </c>
    </row>
    <row r="19" spans="1:4">
      <c r="A19" s="5" t="s">
        <v>19</v>
      </c>
      <c r="B19" s="7" t="s">
        <v>86</v>
      </c>
      <c r="C19" s="7" t="s">
        <v>117</v>
      </c>
      <c r="D19" s="2">
        <v>40</v>
      </c>
    </row>
    <row r="20" spans="1:4">
      <c r="A20" s="5" t="s">
        <v>20</v>
      </c>
      <c r="B20" s="7" t="s">
        <v>78</v>
      </c>
      <c r="C20" s="7" t="s">
        <v>116</v>
      </c>
      <c r="D20" s="2">
        <v>60</v>
      </c>
    </row>
    <row r="21" spans="1:4">
      <c r="A21" s="5" t="s">
        <v>21</v>
      </c>
      <c r="B21" s="7" t="s">
        <v>125</v>
      </c>
      <c r="C21" s="7" t="s">
        <v>117</v>
      </c>
      <c r="D21" s="2">
        <v>35</v>
      </c>
    </row>
    <row r="22" spans="1:4">
      <c r="A22" s="5" t="s">
        <v>22</v>
      </c>
      <c r="B22" s="7" t="s">
        <v>90</v>
      </c>
      <c r="C22" s="7" t="s">
        <v>117</v>
      </c>
      <c r="D22" s="2">
        <v>78</v>
      </c>
    </row>
    <row r="23" spans="1:4">
      <c r="A23" s="5" t="s">
        <v>23</v>
      </c>
      <c r="B23" s="7" t="s">
        <v>86</v>
      </c>
      <c r="C23" s="7" t="s">
        <v>117</v>
      </c>
      <c r="D23" s="2">
        <v>25</v>
      </c>
    </row>
    <row r="24" spans="1:4">
      <c r="A24" s="5" t="s">
        <v>24</v>
      </c>
      <c r="B24" s="7" t="s">
        <v>86</v>
      </c>
      <c r="C24" s="7" t="s">
        <v>117</v>
      </c>
      <c r="D24" s="2">
        <v>30</v>
      </c>
    </row>
    <row r="25" spans="1:4">
      <c r="A25" s="5" t="s">
        <v>25</v>
      </c>
      <c r="B25" s="7" t="s">
        <v>76</v>
      </c>
      <c r="C25" s="7" t="s">
        <v>117</v>
      </c>
      <c r="D25" s="2">
        <v>15</v>
      </c>
    </row>
    <row r="26" spans="1:4">
      <c r="A26" s="5" t="s">
        <v>26</v>
      </c>
      <c r="B26" s="7" t="s">
        <v>91</v>
      </c>
      <c r="C26" s="7" t="s">
        <v>121</v>
      </c>
      <c r="D26" s="2">
        <v>59</v>
      </c>
    </row>
    <row r="27" spans="1:4">
      <c r="A27" s="5" t="s">
        <v>27</v>
      </c>
      <c r="B27" s="7" t="s">
        <v>92</v>
      </c>
      <c r="C27" s="7" t="s">
        <v>116</v>
      </c>
      <c r="D27" s="2">
        <v>105</v>
      </c>
    </row>
    <row r="28" spans="1:4">
      <c r="A28" s="5" t="s">
        <v>28</v>
      </c>
      <c r="B28" s="7" t="s">
        <v>93</v>
      </c>
      <c r="C28" s="7" t="s">
        <v>116</v>
      </c>
      <c r="D28" s="2">
        <v>42</v>
      </c>
    </row>
    <row r="29" spans="1:4">
      <c r="A29" s="5" t="s">
        <v>29</v>
      </c>
      <c r="B29" s="7" t="s">
        <v>94</v>
      </c>
      <c r="C29" s="7" t="s">
        <v>116</v>
      </c>
      <c r="D29" s="2">
        <v>142</v>
      </c>
    </row>
    <row r="30" spans="1:4">
      <c r="A30" s="5" t="s">
        <v>30</v>
      </c>
      <c r="B30" s="7" t="s">
        <v>95</v>
      </c>
      <c r="C30" s="7" t="s">
        <v>116</v>
      </c>
      <c r="D30" s="2">
        <v>160</v>
      </c>
    </row>
    <row r="31" spans="1:4">
      <c r="A31" s="5" t="s">
        <v>31</v>
      </c>
      <c r="B31" s="7" t="s">
        <v>96</v>
      </c>
      <c r="C31" s="7" t="s">
        <v>116</v>
      </c>
      <c r="D31" s="2">
        <v>105</v>
      </c>
    </row>
    <row r="32" spans="1:4">
      <c r="A32" s="5" t="s">
        <v>32</v>
      </c>
      <c r="B32" s="7" t="s">
        <v>126</v>
      </c>
      <c r="C32" s="7" t="s">
        <v>127</v>
      </c>
      <c r="D32" s="2">
        <v>1600</v>
      </c>
    </row>
    <row r="33" spans="1:4">
      <c r="A33" s="5" t="s">
        <v>33</v>
      </c>
      <c r="B33" s="7" t="s">
        <v>78</v>
      </c>
      <c r="C33" s="7" t="s">
        <v>116</v>
      </c>
      <c r="D33" s="2">
        <v>209</v>
      </c>
    </row>
    <row r="34" spans="1:4">
      <c r="A34" s="5" t="s">
        <v>34</v>
      </c>
      <c r="B34" s="7" t="s">
        <v>78</v>
      </c>
      <c r="C34" s="7" t="s">
        <v>116</v>
      </c>
      <c r="D34" s="2">
        <v>247</v>
      </c>
    </row>
    <row r="35" spans="1:4">
      <c r="A35" s="5" t="s">
        <v>35</v>
      </c>
      <c r="B35" s="7" t="s">
        <v>97</v>
      </c>
      <c r="C35" s="7" t="s">
        <v>116</v>
      </c>
      <c r="D35" s="2">
        <v>69</v>
      </c>
    </row>
    <row r="36" spans="1:4">
      <c r="A36" s="5" t="s">
        <v>36</v>
      </c>
      <c r="B36" s="7" t="s">
        <v>78</v>
      </c>
      <c r="C36" s="7" t="s">
        <v>116</v>
      </c>
      <c r="D36" s="2">
        <v>251</v>
      </c>
    </row>
    <row r="37" spans="1:4">
      <c r="A37" s="5" t="s">
        <v>37</v>
      </c>
      <c r="B37" s="8" t="s">
        <v>78</v>
      </c>
      <c r="C37" s="7" t="s">
        <v>116</v>
      </c>
      <c r="D37" s="2">
        <v>23</v>
      </c>
    </row>
    <row r="38" spans="1:4">
      <c r="A38" s="5" t="s">
        <v>38</v>
      </c>
      <c r="B38" s="7"/>
      <c r="C38" s="7" t="s">
        <v>116</v>
      </c>
      <c r="D38" s="2">
        <v>85</v>
      </c>
    </row>
    <row r="39" spans="1:4">
      <c r="A39" s="5" t="s">
        <v>39</v>
      </c>
      <c r="B39" s="7"/>
      <c r="C39" s="7" t="s">
        <v>116</v>
      </c>
      <c r="D39" s="2">
        <v>35</v>
      </c>
    </row>
    <row r="40" spans="1:4">
      <c r="A40" s="5" t="s">
        <v>40</v>
      </c>
      <c r="B40" s="7"/>
      <c r="C40" s="7" t="s">
        <v>116</v>
      </c>
      <c r="D40" s="2">
        <v>55</v>
      </c>
    </row>
    <row r="41" spans="1:4">
      <c r="A41" s="5" t="s">
        <v>41</v>
      </c>
      <c r="B41" s="7" t="s">
        <v>98</v>
      </c>
      <c r="C41" s="7" t="s">
        <v>122</v>
      </c>
      <c r="D41" s="2">
        <v>120</v>
      </c>
    </row>
    <row r="42" spans="1:4">
      <c r="A42" s="5" t="s">
        <v>42</v>
      </c>
      <c r="B42" s="7" t="s">
        <v>99</v>
      </c>
      <c r="C42" s="7" t="s">
        <v>123</v>
      </c>
      <c r="D42" s="2">
        <v>45</v>
      </c>
    </row>
    <row r="43" spans="1:4">
      <c r="A43" s="5" t="s">
        <v>43</v>
      </c>
      <c r="B43" s="7" t="s">
        <v>99</v>
      </c>
      <c r="C43" s="7" t="s">
        <v>123</v>
      </c>
      <c r="D43" s="2">
        <v>27</v>
      </c>
    </row>
    <row r="44" spans="1:4">
      <c r="A44" s="5" t="s">
        <v>44</v>
      </c>
      <c r="B44" s="7" t="s">
        <v>100</v>
      </c>
      <c r="C44" s="7" t="s">
        <v>123</v>
      </c>
      <c r="D44" s="2">
        <v>140</v>
      </c>
    </row>
    <row r="45" spans="1:4">
      <c r="A45" s="5" t="s">
        <v>45</v>
      </c>
      <c r="B45" s="7" t="s">
        <v>99</v>
      </c>
      <c r="C45" s="7" t="s">
        <v>123</v>
      </c>
      <c r="D45" s="2">
        <v>45</v>
      </c>
    </row>
    <row r="46" spans="1:4">
      <c r="A46" s="5" t="s">
        <v>46</v>
      </c>
      <c r="B46" s="7" t="s">
        <v>101</v>
      </c>
      <c r="C46" s="7" t="s">
        <v>123</v>
      </c>
      <c r="D46" s="2">
        <v>280</v>
      </c>
    </row>
    <row r="47" spans="1:4">
      <c r="A47" s="5" t="s">
        <v>47</v>
      </c>
      <c r="B47" s="7" t="s">
        <v>98</v>
      </c>
      <c r="C47" s="7" t="s">
        <v>122</v>
      </c>
      <c r="D47" s="2">
        <v>146</v>
      </c>
    </row>
    <row r="48" spans="1:4">
      <c r="A48" s="6" t="s">
        <v>48</v>
      </c>
      <c r="B48" s="8" t="s">
        <v>102</v>
      </c>
      <c r="C48" s="8" t="s">
        <v>128</v>
      </c>
      <c r="D48" s="2">
        <v>2000</v>
      </c>
    </row>
    <row r="49" spans="1:4">
      <c r="A49" s="5" t="s">
        <v>49</v>
      </c>
      <c r="B49" s="7" t="s">
        <v>101</v>
      </c>
      <c r="C49" s="7" t="s">
        <v>123</v>
      </c>
      <c r="D49" s="2">
        <v>62</v>
      </c>
    </row>
    <row r="50" spans="1:4">
      <c r="A50" s="5" t="s">
        <v>50</v>
      </c>
      <c r="B50" s="7" t="s">
        <v>101</v>
      </c>
      <c r="C50" s="7" t="s">
        <v>123</v>
      </c>
      <c r="D50" s="2">
        <v>40</v>
      </c>
    </row>
    <row r="51" spans="1:4">
      <c r="A51" s="5" t="s">
        <v>51</v>
      </c>
      <c r="B51" s="7" t="s">
        <v>103</v>
      </c>
      <c r="C51" s="7" t="s">
        <v>117</v>
      </c>
      <c r="D51" s="2">
        <v>85</v>
      </c>
    </row>
    <row r="52" spans="1:4">
      <c r="A52" s="5" t="s">
        <v>52</v>
      </c>
      <c r="B52" s="7" t="s">
        <v>101</v>
      </c>
      <c r="C52" s="7" t="s">
        <v>123</v>
      </c>
      <c r="D52" s="2">
        <v>60</v>
      </c>
    </row>
    <row r="53" spans="1:4">
      <c r="A53" s="5" t="s">
        <v>53</v>
      </c>
      <c r="B53" s="7" t="s">
        <v>98</v>
      </c>
      <c r="C53" s="7" t="s">
        <v>122</v>
      </c>
      <c r="D53" s="2">
        <v>131</v>
      </c>
    </row>
    <row r="54" spans="1:4">
      <c r="A54" s="5" t="s">
        <v>54</v>
      </c>
      <c r="B54" s="7" t="s">
        <v>104</v>
      </c>
      <c r="C54" s="7" t="s">
        <v>129</v>
      </c>
      <c r="D54" s="2">
        <v>1200</v>
      </c>
    </row>
    <row r="55" spans="1:4">
      <c r="A55" s="5" t="s">
        <v>55</v>
      </c>
      <c r="B55" s="7" t="s">
        <v>105</v>
      </c>
      <c r="C55" s="7" t="s">
        <v>121</v>
      </c>
      <c r="D55" s="2">
        <v>104</v>
      </c>
    </row>
    <row r="56" spans="1:4">
      <c r="A56" s="5" t="s">
        <v>56</v>
      </c>
      <c r="B56" s="7" t="s">
        <v>98</v>
      </c>
      <c r="C56" s="7" t="s">
        <v>122</v>
      </c>
      <c r="D56" s="2">
        <v>150</v>
      </c>
    </row>
    <row r="57" spans="1:4">
      <c r="A57" s="5" t="s">
        <v>57</v>
      </c>
      <c r="B57" s="7" t="s">
        <v>106</v>
      </c>
      <c r="C57" s="7" t="s">
        <v>128</v>
      </c>
      <c r="D57" s="2">
        <v>2500</v>
      </c>
    </row>
    <row r="58" spans="1:4">
      <c r="A58" s="5" t="s">
        <v>58</v>
      </c>
      <c r="B58" s="7" t="s">
        <v>98</v>
      </c>
      <c r="C58" s="7" t="s">
        <v>122</v>
      </c>
      <c r="D58" s="2">
        <v>122</v>
      </c>
    </row>
    <row r="59" spans="1:4">
      <c r="A59" s="5" t="s">
        <v>59</v>
      </c>
      <c r="B59" s="7" t="s">
        <v>98</v>
      </c>
      <c r="C59" s="7" t="s">
        <v>122</v>
      </c>
      <c r="D59" s="2">
        <v>80</v>
      </c>
    </row>
    <row r="60" spans="1:4">
      <c r="A60" s="5" t="s">
        <v>60</v>
      </c>
      <c r="B60" s="7" t="s">
        <v>99</v>
      </c>
      <c r="C60" s="7" t="s">
        <v>123</v>
      </c>
      <c r="D60" s="2">
        <v>54</v>
      </c>
    </row>
    <row r="61" spans="1:4">
      <c r="A61" s="5" t="s">
        <v>61</v>
      </c>
      <c r="B61" s="7" t="s">
        <v>101</v>
      </c>
      <c r="C61" s="7" t="s">
        <v>123</v>
      </c>
      <c r="D61" s="2">
        <v>110</v>
      </c>
    </row>
    <row r="62" spans="1:4">
      <c r="A62" s="5" t="s">
        <v>62</v>
      </c>
      <c r="B62" s="7" t="s">
        <v>107</v>
      </c>
      <c r="C62" s="7" t="s">
        <v>130</v>
      </c>
      <c r="D62" s="2">
        <v>500</v>
      </c>
    </row>
    <row r="63" spans="1:4">
      <c r="A63" s="5" t="s">
        <v>63</v>
      </c>
      <c r="B63" s="7" t="s">
        <v>98</v>
      </c>
      <c r="C63" s="7" t="s">
        <v>122</v>
      </c>
      <c r="D63" s="2">
        <v>53</v>
      </c>
    </row>
    <row r="64" spans="1:4">
      <c r="A64" s="5" t="s">
        <v>64</v>
      </c>
      <c r="B64" s="7" t="s">
        <v>108</v>
      </c>
      <c r="C64" s="7" t="s">
        <v>121</v>
      </c>
      <c r="D64" s="2">
        <v>40</v>
      </c>
    </row>
    <row r="65" spans="1:4">
      <c r="A65" s="5" t="s">
        <v>65</v>
      </c>
      <c r="B65" s="7" t="s">
        <v>109</v>
      </c>
      <c r="C65" s="7" t="s">
        <v>117</v>
      </c>
      <c r="D65" s="2">
        <v>40</v>
      </c>
    </row>
    <row r="66" spans="1:4">
      <c r="A66" s="5" t="s">
        <v>66</v>
      </c>
      <c r="B66" s="7" t="s">
        <v>110</v>
      </c>
      <c r="C66" s="7" t="s">
        <v>131</v>
      </c>
      <c r="D66" s="2">
        <v>38</v>
      </c>
    </row>
    <row r="67" spans="1:4">
      <c r="A67" s="5" t="s">
        <v>67</v>
      </c>
      <c r="B67" s="7" t="s">
        <v>111</v>
      </c>
      <c r="C67" s="7" t="s">
        <v>117</v>
      </c>
      <c r="D67" s="2">
        <v>45</v>
      </c>
    </row>
    <row r="68" spans="1:4">
      <c r="A68" s="5" t="s">
        <v>68</v>
      </c>
      <c r="B68" s="7" t="s">
        <v>101</v>
      </c>
      <c r="C68" s="7" t="s">
        <v>123</v>
      </c>
      <c r="D68" s="2">
        <v>173</v>
      </c>
    </row>
    <row r="69" spans="1:4">
      <c r="A69" s="5" t="s">
        <v>69</v>
      </c>
      <c r="B69" s="7" t="s">
        <v>101</v>
      </c>
      <c r="C69" s="7" t="s">
        <v>123</v>
      </c>
      <c r="D69" s="2">
        <v>50</v>
      </c>
    </row>
    <row r="70" spans="1:4">
      <c r="A70" s="5" t="s">
        <v>70</v>
      </c>
      <c r="B70" s="7" t="s">
        <v>101</v>
      </c>
      <c r="C70" s="7" t="s">
        <v>123</v>
      </c>
      <c r="D70" s="2">
        <v>50</v>
      </c>
    </row>
    <row r="71" spans="1:4">
      <c r="A71" s="5" t="s">
        <v>71</v>
      </c>
      <c r="B71" s="7" t="s">
        <v>101</v>
      </c>
      <c r="C71" s="7" t="s">
        <v>123</v>
      </c>
      <c r="D71" s="2">
        <v>115</v>
      </c>
    </row>
    <row r="72" spans="1:4">
      <c r="A72" s="5" t="s">
        <v>72</v>
      </c>
      <c r="B72" s="7" t="s">
        <v>103</v>
      </c>
      <c r="C72" s="7" t="s">
        <v>117</v>
      </c>
      <c r="D72" s="2">
        <v>115</v>
      </c>
    </row>
    <row r="73" spans="1:4">
      <c r="A73" s="5" t="s">
        <v>73</v>
      </c>
      <c r="B73" s="7" t="s">
        <v>112</v>
      </c>
      <c r="C73" s="7" t="s">
        <v>132</v>
      </c>
      <c r="D73" s="2">
        <v>130</v>
      </c>
    </row>
    <row r="74" spans="1:4">
      <c r="A74" s="5" t="s">
        <v>74</v>
      </c>
      <c r="B74" s="7" t="s">
        <v>113</v>
      </c>
      <c r="C74" s="7" t="s">
        <v>132</v>
      </c>
      <c r="D74" s="2">
        <v>200</v>
      </c>
    </row>
    <row r="75" spans="1:4">
      <c r="A75" s="5" t="s">
        <v>133</v>
      </c>
      <c r="B75" s="7"/>
      <c r="C75" s="7" t="s">
        <v>134</v>
      </c>
      <c r="D75" s="2">
        <v>50</v>
      </c>
    </row>
    <row r="76" spans="1:4">
      <c r="A76" s="5" t="s">
        <v>5</v>
      </c>
      <c r="B76" s="7"/>
      <c r="C76" s="7" t="s">
        <v>116</v>
      </c>
      <c r="D76" s="2">
        <v>250</v>
      </c>
    </row>
  </sheetData>
  <autoFilter ref="A1:D76">
    <filterColumn colId="3"/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A12" sqref="A12"/>
    </sheetView>
  </sheetViews>
  <sheetFormatPr defaultRowHeight="15"/>
  <cols>
    <col min="1" max="1" width="34.85546875" bestFit="1" customWidth="1"/>
    <col min="2" max="2" width="18" bestFit="1" customWidth="1"/>
    <col min="3" max="3" width="24.42578125" bestFit="1" customWidth="1"/>
  </cols>
  <sheetData>
    <row r="1" spans="1:3">
      <c r="A1" t="s">
        <v>140</v>
      </c>
      <c r="B1" t="s">
        <v>141</v>
      </c>
      <c r="C1" t="s">
        <v>143</v>
      </c>
    </row>
    <row r="2" spans="1:3">
      <c r="A2" t="s">
        <v>142</v>
      </c>
      <c r="B2">
        <v>110760</v>
      </c>
      <c r="C2">
        <f>B2/1000</f>
        <v>110.76</v>
      </c>
    </row>
    <row r="3" spans="1:3">
      <c r="A3" t="s">
        <v>129</v>
      </c>
      <c r="B3">
        <v>84000</v>
      </c>
      <c r="C3">
        <f t="shared" ref="C3:C16" si="0">B3/1000</f>
        <v>84</v>
      </c>
    </row>
    <row r="4" spans="1:3">
      <c r="A4" t="s">
        <v>131</v>
      </c>
      <c r="B4">
        <v>2660</v>
      </c>
      <c r="C4">
        <f t="shared" si="0"/>
        <v>2.66</v>
      </c>
    </row>
    <row r="5" spans="1:3">
      <c r="A5" t="s">
        <v>134</v>
      </c>
      <c r="B5">
        <v>3500</v>
      </c>
      <c r="C5">
        <f t="shared" si="0"/>
        <v>3.5</v>
      </c>
    </row>
    <row r="6" spans="1:3">
      <c r="A6" t="s">
        <v>116</v>
      </c>
      <c r="B6">
        <v>181165</v>
      </c>
      <c r="C6">
        <f t="shared" si="0"/>
        <v>181.16499999999999</v>
      </c>
    </row>
    <row r="7" spans="1:3">
      <c r="A7" t="s">
        <v>117</v>
      </c>
      <c r="B7">
        <v>111045</v>
      </c>
      <c r="C7">
        <f t="shared" si="0"/>
        <v>111.045</v>
      </c>
    </row>
    <row r="8" spans="1:3">
      <c r="A8" t="s">
        <v>118</v>
      </c>
      <c r="B8">
        <v>28420</v>
      </c>
      <c r="C8">
        <f t="shared" si="0"/>
        <v>28.42</v>
      </c>
    </row>
    <row r="9" spans="1:3">
      <c r="A9" t="s">
        <v>130</v>
      </c>
      <c r="B9">
        <v>52500</v>
      </c>
      <c r="C9">
        <f t="shared" si="0"/>
        <v>52.5</v>
      </c>
    </row>
    <row r="10" spans="1:3">
      <c r="A10" t="s">
        <v>124</v>
      </c>
      <c r="B10">
        <v>100000</v>
      </c>
      <c r="C10">
        <f t="shared" si="0"/>
        <v>100</v>
      </c>
    </row>
    <row r="11" spans="1:3">
      <c r="A11" t="s">
        <v>119</v>
      </c>
      <c r="B11">
        <v>11480</v>
      </c>
      <c r="C11">
        <f t="shared" si="0"/>
        <v>11.48</v>
      </c>
    </row>
    <row r="12" spans="1:3">
      <c r="A12" t="s">
        <v>123</v>
      </c>
      <c r="B12">
        <v>117990</v>
      </c>
      <c r="C12">
        <f t="shared" si="0"/>
        <v>117.99</v>
      </c>
    </row>
    <row r="13" spans="1:3">
      <c r="A13" t="s">
        <v>121</v>
      </c>
      <c r="B13">
        <v>62930</v>
      </c>
      <c r="C13">
        <f t="shared" si="0"/>
        <v>62.93</v>
      </c>
    </row>
    <row r="14" spans="1:3">
      <c r="A14" t="s">
        <v>128</v>
      </c>
      <c r="B14">
        <v>360000</v>
      </c>
      <c r="C14">
        <f t="shared" si="0"/>
        <v>360</v>
      </c>
    </row>
    <row r="15" spans="1:3">
      <c r="A15" t="s">
        <v>132</v>
      </c>
      <c r="B15">
        <v>11550</v>
      </c>
      <c r="C15">
        <f t="shared" si="0"/>
        <v>11.55</v>
      </c>
    </row>
    <row r="16" spans="1:3">
      <c r="A16" t="s">
        <v>127</v>
      </c>
      <c r="B16">
        <v>64000</v>
      </c>
      <c r="C16">
        <f t="shared" si="0"/>
        <v>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Non-domestic users </vt:lpstr>
      <vt:lpstr>Company details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sibil</dc:creator>
  <cp:lastModifiedBy>sibil</cp:lastModifiedBy>
  <dcterms:created xsi:type="dcterms:W3CDTF">2018-02-19T19:46:32Z</dcterms:created>
  <dcterms:modified xsi:type="dcterms:W3CDTF">2018-05-06T10:28:42Z</dcterms:modified>
</cp:coreProperties>
</file>